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ti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012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heenadivecha/Desktop/"/>
    </mc:Choice>
  </mc:AlternateContent>
  <xr:revisionPtr revIDLastSave="0" documentId="13_ncr:1_{522C566E-179C-AF41-8D97-B221290C223D}" xr6:coauthVersionLast="36" xr6:coauthVersionMax="36" xr10:uidLastSave="{00000000-0000-0000-0000-000000000000}"/>
  <bookViews>
    <workbookView xWindow="15360" yWindow="5760" windowWidth="30120" windowHeight="18720" tabRatio="500" activeTab="3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81029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O3" i="1" l="1"/>
  <c r="O4" i="1"/>
  <c r="O5" i="1"/>
  <c r="O2" i="1"/>
  <c r="V7" i="3" l="1"/>
  <c r="V6" i="3"/>
  <c r="V5" i="3"/>
  <c r="V4" i="3"/>
  <c r="U2" i="1"/>
  <c r="U3" i="1"/>
  <c r="U6" i="1" s="1"/>
  <c r="U4" i="1"/>
  <c r="U5" i="1"/>
  <c r="I3" i="1" l="1"/>
  <c r="J3" i="1" s="1"/>
  <c r="I4" i="1"/>
  <c r="J4" i="1" s="1"/>
  <c r="I5" i="1"/>
  <c r="J5" i="1" s="1"/>
  <c r="I2" i="1"/>
  <c r="J2" i="1" s="1"/>
</calcChain>
</file>

<file path=xl/sharedStrings.xml><?xml version="1.0" encoding="utf-8"?>
<sst xmlns="http://schemas.openxmlformats.org/spreadsheetml/2006/main" count="117" uniqueCount="77">
  <si>
    <t>Sample #</t>
  </si>
  <si>
    <t>Tissue</t>
  </si>
  <si>
    <t>Brain</t>
  </si>
  <si>
    <t>LC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</si>
  <si>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</si>
  <si>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</si>
  <si>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</si>
  <si>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</si>
  <si>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</si>
  <si>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</si>
  <si>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</si>
  <si>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</si>
  <si>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</si>
  <si>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</si>
  <si>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</si>
  <si>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</si>
  <si>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</si>
  <si>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</si>
  <si>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</si>
  <si>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</si>
  <si>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</si>
  <si>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</si>
  <si>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</si>
  <si>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</si>
  <si>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Ave frag length</t>
  </si>
  <si>
    <t>Agilent [pg/ul]</t>
  </si>
  <si>
    <t>% Coverage Array</t>
  </si>
  <si>
    <t>Sample</t>
  </si>
  <si>
    <t xml:space="preserve">Est Read Pairs </t>
  </si>
  <si>
    <t>Pos</t>
  </si>
  <si>
    <t>Name</t>
  </si>
  <si>
    <t>Ct FAM</t>
  </si>
  <si>
    <t/>
  </si>
  <si>
    <t>Neg</t>
  </si>
  <si>
    <t>HB</t>
  </si>
  <si>
    <t>Br8153</t>
  </si>
  <si>
    <t>Br5459</t>
  </si>
  <si>
    <t>Br2701</t>
  </si>
  <si>
    <t>Br5558</t>
  </si>
  <si>
    <t>V10U24-093</t>
  </si>
  <si>
    <t>No results for qPCR</t>
  </si>
  <si>
    <t xml:space="preserve">Reason: </t>
  </si>
  <si>
    <t>Original sample after denaturation step was by mistake diluted with 9 ul of qPCR mix (consisting of Nuclease free water, KAPPA SYBR FAST qPCR Master Mix, cDA primers)</t>
  </si>
  <si>
    <t xml:space="preserve">qPCR was performed with 9ul of qPCR Mix and 1 ul of qPCR mix +sample </t>
  </si>
  <si>
    <t>Sample 1</t>
  </si>
  <si>
    <t>Sample 2</t>
  </si>
  <si>
    <t>Sample 3</t>
  </si>
  <si>
    <t>Sample 4</t>
  </si>
  <si>
    <t>SI-TT-E7</t>
  </si>
  <si>
    <t>GTCCTTCGGC</t>
  </si>
  <si>
    <t>TCATGCACAG</t>
  </si>
  <si>
    <t>CTGTGCATGA</t>
  </si>
  <si>
    <t>SI-TT-F7</t>
  </si>
  <si>
    <t>AATGTATCCA</t>
  </si>
  <si>
    <t>AATGAGCTTA</t>
  </si>
  <si>
    <t>TAAGCTCATT</t>
  </si>
  <si>
    <t>SI-TT-G7</t>
  </si>
  <si>
    <t>GTTTCACGAT</t>
  </si>
  <si>
    <t>TTCGGCCAAA</t>
  </si>
  <si>
    <t>TTTGGCCGAA</t>
  </si>
  <si>
    <t>SI-TT-H7</t>
  </si>
  <si>
    <t>ACCTCGAGCT</t>
  </si>
  <si>
    <t>TGTGTTCGAT</t>
  </si>
  <si>
    <t>ATCGAACACA</t>
  </si>
  <si>
    <t>No graphs for qPCR as the graphs did not look good and had no Cq value and hence we did the max cycles i.e., 18 cycles for cDNA amplification.</t>
  </si>
  <si>
    <t>failed</t>
  </si>
  <si>
    <t>1v_h</t>
  </si>
  <si>
    <t>2v_h</t>
  </si>
  <si>
    <t>3v_h</t>
  </si>
  <si>
    <t>4v_h</t>
  </si>
  <si>
    <t>Dilution (1:5)</t>
  </si>
  <si>
    <t>**We used 19 cycles because our first library preparation yielded small peaks</t>
  </si>
  <si>
    <t>#1 1:5</t>
  </si>
  <si>
    <t>#2 1:5</t>
  </si>
  <si>
    <t>#3 1:5</t>
  </si>
  <si>
    <t>#4 1:5</t>
  </si>
  <si>
    <t>diluted libraries 1:5 and ran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</si>
</sst>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17">
    <xf numFmtId="0" fontId="0" fillId="0" borderId="0" xfId="0"/>
    <xf numFmtId="0" fontId="1" fillId="0" borderId="0" xfId="0" applyFont="1" applyAlignment="1">
      <alignment horizontal="center"/>
    </xf>
    <xf numFmtId="2" fontId="0" fillId="0" borderId="0" xfId="0" applyNumberFormat="1"/>
    <xf numFmtId="0" fontId="0" fillId="0" borderId="0" xfId="0" applyNumberFormat="1"/>
    <xf numFmtId="0" fontId="1" fillId="0" borderId="1" xfId="0" applyFont="1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4" fontId="0" fillId="0" borderId="1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0" fillId="2" borderId="0" xfId="0" applyFill="1"/>
    <xf numFmtId="0" fontId="0" fillId="0" borderId="0" xfId="0" applyAlignment="1">
      <alignment horizontal="center"/>
    </xf>
    <xf numFmtId="0" fontId="1" fillId="0" borderId="0" xfId="0" applyNumberFormat="1" applyFont="1" applyAlignment="1">
      <alignment wrapText="1"/>
    </xf>
    <xf numFmtId="0" fontId="1" fillId="0" borderId="0" xfId="0" applyNumberFormat="1" applyFont="1" applyAlignment="1">
      <alignment horizontal="center" wrapText="1"/>
    </xf>
    <xf numFmtId="0" fontId="0" fillId="0" borderId="0" xfId="0" applyNumberFormat="1" applyAlignment="1">
      <alignment wrapText="1"/>
    </xf>
    <xf numFmtId="0" fontId="0" fillId="0" borderId="0" xfId="0" applyAlignment="1">
      <alignment wrapText="1"/>
    </xf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4" Type="http://schemas.openxmlformats.org/officeDocument/2006/relationships/image" Target="../media/image4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215900</xdr:colOff>
      <xdr:row>9</xdr:row>
      <xdr:rowOff>0</xdr:rowOff>
    </xdr:from>
    <xdr:to>
      <xdr:col>3</xdr:col>
      <xdr:colOff>739274</xdr:colOff>
      <xdr:row>23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6EE0657-E524-FD43-95B6-142F36E6BE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900" y="1828800"/>
          <a:ext cx="2999874" cy="2997200"/>
        </a:xfrm>
        <a:prstGeom prst="rect">
          <a:avLst/>
        </a:prstGeom>
      </xdr:spPr>
    </xdr:pic>
    <xdr:clientData/>
  </xdr:twoCellAnchor>
  <xdr:twoCellAnchor editAs="oneCell">
    <xdr:from>
      <xdr:col>4</xdr:col>
      <xdr:colOff>86500</xdr:colOff>
      <xdr:row>8</xdr:row>
      <xdr:rowOff>200800</xdr:rowOff>
    </xdr:from>
    <xdr:to>
      <xdr:col>7</xdr:col>
      <xdr:colOff>709880</xdr:colOff>
      <xdr:row>23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0002C04-9FA2-0F49-95F7-439D90AF0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28200" y="1826400"/>
          <a:ext cx="3087180" cy="2999600"/>
        </a:xfrm>
        <a:prstGeom prst="rect">
          <a:avLst/>
        </a:prstGeom>
      </xdr:spPr>
    </xdr:pic>
    <xdr:clientData/>
  </xdr:twoCellAnchor>
  <xdr:twoCellAnchor editAs="oneCell">
    <xdr:from>
      <xdr:col>8</xdr:col>
      <xdr:colOff>58701</xdr:colOff>
      <xdr:row>9</xdr:row>
      <xdr:rowOff>0</xdr:rowOff>
    </xdr:from>
    <xdr:to>
      <xdr:col>11</xdr:col>
      <xdr:colOff>338232</xdr:colOff>
      <xdr:row>23</xdr:row>
      <xdr:rowOff>165100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71D07D7D-611C-7C4E-915A-73F118A40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67501" y="1828800"/>
          <a:ext cx="2997331" cy="3009900"/>
        </a:xfrm>
        <a:prstGeom prst="rect">
          <a:avLst/>
        </a:prstGeom>
      </xdr:spPr>
    </xdr:pic>
    <xdr:clientData/>
  </xdr:twoCellAnchor>
  <xdr:twoCellAnchor editAs="oneCell">
    <xdr:from>
      <xdr:col>11</xdr:col>
      <xdr:colOff>685800</xdr:colOff>
      <xdr:row>9</xdr:row>
      <xdr:rowOff>12700</xdr:rowOff>
    </xdr:from>
    <xdr:to>
      <xdr:col>13</xdr:col>
      <xdr:colOff>1035841</xdr:colOff>
      <xdr:row>23</xdr:row>
      <xdr:rowOff>152400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6C6F180-19C2-6845-931D-D367FC3C47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312400" y="1841500"/>
          <a:ext cx="2918905" cy="2984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749300</xdr:colOff>
      <xdr:row>2</xdr:row>
      <xdr:rowOff>25400</xdr:rowOff>
    </xdr:from>
    <xdr:to>
      <xdr:col>12</xdr:col>
      <xdr:colOff>292100</xdr:colOff>
      <xdr:row>46</xdr:row>
      <xdr:rowOff>139700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88B00247-42BB-434A-A8D8-9F6E0D2B38FC}"/>
            </a:ext>
          </a:extLst>
        </xdr:cNvPr>
        <xdr:cNvGrpSpPr/>
      </xdr:nvGrpSpPr>
      <xdr:grpSpPr>
        <a:xfrm>
          <a:off x="749300" y="431800"/>
          <a:ext cx="9448800" cy="9055100"/>
          <a:chOff x="1073951" y="287166"/>
          <a:chExt cx="6409818" cy="6309576"/>
        </a:xfrm>
      </xdr:grpSpPr>
      <xdr:pic>
        <xdr:nvPicPr>
          <xdr:cNvPr id="8" name="Picture 7">
            <a:extLst>
              <a:ext uri="{FF2B5EF4-FFF2-40B4-BE49-F238E27FC236}">
                <a16:creationId xmlns:a16="http://schemas.microsoft.com/office/drawing/2014/main" id="{4171EEA9-7F39-1545-BC48-800ED2601D5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r="265" b="47328"/>
          <a:stretch/>
        </xdr:blipFill>
        <xdr:spPr>
          <a:xfrm>
            <a:off x="1073951" y="287166"/>
            <a:ext cx="6379561" cy="3612258"/>
          </a:xfrm>
          <a:prstGeom prst="rect">
            <a:avLst/>
          </a:prstGeom>
        </xdr:spPr>
      </xdr:pic>
      <xdr:pic>
        <xdr:nvPicPr>
          <xdr:cNvPr id="9" name="Picture 8">
            <a:extLst>
              <a:ext uri="{FF2B5EF4-FFF2-40B4-BE49-F238E27FC236}">
                <a16:creationId xmlns:a16="http://schemas.microsoft.com/office/drawing/2014/main" id="{3EBA53F0-F0FF-D14D-AD79-2CE4631E37C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53003" r="64654" b="31291"/>
          <a:stretch/>
        </xdr:blipFill>
        <xdr:spPr>
          <a:xfrm>
            <a:off x="1073951" y="4126132"/>
            <a:ext cx="2260939" cy="1145116"/>
          </a:xfrm>
          <a:prstGeom prst="rect">
            <a:avLst/>
          </a:prstGeom>
        </xdr:spPr>
      </xdr:pic>
      <xdr:pic>
        <xdr:nvPicPr>
          <xdr:cNvPr id="10" name="Picture 9">
            <a:extLst>
              <a:ext uri="{FF2B5EF4-FFF2-40B4-BE49-F238E27FC236}">
                <a16:creationId xmlns:a16="http://schemas.microsoft.com/office/drawing/2014/main" id="{E20F4F65-35BE-974E-8E5A-8B0C778788C2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34749" t="67990" b="15041"/>
          <a:stretch/>
        </xdr:blipFill>
        <xdr:spPr>
          <a:xfrm>
            <a:off x="3309976" y="4126132"/>
            <a:ext cx="4173793" cy="1201569"/>
          </a:xfrm>
          <a:prstGeom prst="rect">
            <a:avLst/>
          </a:prstGeom>
        </xdr:spPr>
      </xdr:pic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36853D42-59DF-0143-9966-A37DB55E3158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83585"/>
          <a:stretch/>
        </xdr:blipFill>
        <xdr:spPr>
          <a:xfrm>
            <a:off x="1073952" y="5471031"/>
            <a:ext cx="6396526" cy="1125711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266700</xdr:colOff>
      <xdr:row>1</xdr:row>
      <xdr:rowOff>12700</xdr:rowOff>
    </xdr:from>
    <xdr:to>
      <xdr:col>10</xdr:col>
      <xdr:colOff>12700</xdr:colOff>
      <xdr:row>33</xdr:row>
      <xdr:rowOff>177800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B355F63-E199-B74D-8D21-5398EF8C41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49836" b="62319"/>
        <a:stretch/>
      </xdr:blipFill>
      <xdr:spPr>
        <a:xfrm>
          <a:off x="266700" y="215900"/>
          <a:ext cx="8001000" cy="6667500"/>
        </a:xfrm>
        <a:prstGeom prst="rect">
          <a:avLst/>
        </a:prstGeom>
      </xdr:spPr>
    </xdr:pic>
    <xdr:clientData/>
  </xdr:twoCellAnchor>
  <xdr:twoCellAnchor>
    <xdr:from>
      <xdr:col>2</xdr:col>
      <xdr:colOff>723900</xdr:colOff>
      <xdr:row>27</xdr:row>
      <xdr:rowOff>50800</xdr:rowOff>
    </xdr:from>
    <xdr:to>
      <xdr:col>5</xdr:col>
      <xdr:colOff>419100</xdr:colOff>
      <xdr:row>29</xdr:row>
      <xdr:rowOff>139700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15B246B-BBC7-D84F-83A3-3ECEF90DE3BA}"/>
            </a:ext>
          </a:extLst>
        </xdr:cNvPr>
        <xdr:cNvSpPr/>
      </xdr:nvSpPr>
      <xdr:spPr>
        <a:xfrm>
          <a:off x="2374900" y="5537200"/>
          <a:ext cx="2171700" cy="4953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812800</xdr:colOff>
      <xdr:row>2</xdr:row>
      <xdr:rowOff>12700</xdr:rowOff>
    </xdr:from>
    <xdr:to>
      <xdr:col>27</xdr:col>
      <xdr:colOff>190500</xdr:colOff>
      <xdr:row>32</xdr:row>
      <xdr:rowOff>25400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8216756E-D294-F440-A554-97CF868B7968}"/>
            </a:ext>
          </a:extLst>
        </xdr:cNvPr>
        <xdr:cNvGrpSpPr/>
      </xdr:nvGrpSpPr>
      <xdr:grpSpPr>
        <a:xfrm>
          <a:off x="9067800" y="425450"/>
          <a:ext cx="13411200" cy="6203950"/>
          <a:chOff x="1826480" y="1751960"/>
          <a:chExt cx="6409818" cy="3838174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C6ACF8A6-6C14-4B4D-A7B6-01BAD740538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37423" b="46890"/>
          <a:stretch/>
        </xdr:blipFill>
        <xdr:spPr>
          <a:xfrm>
            <a:off x="1826480" y="1751960"/>
            <a:ext cx="6326038" cy="1075766"/>
          </a:xfrm>
          <a:prstGeom prst="rect">
            <a:avLst/>
          </a:prstGeom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90911E9A-9922-4D4D-9832-441FCCE6195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53003" r="64654" b="31291"/>
          <a:stretch/>
        </xdr:blipFill>
        <xdr:spPr>
          <a:xfrm>
            <a:off x="1826480" y="3119524"/>
            <a:ext cx="2260939" cy="1145116"/>
          </a:xfrm>
          <a:prstGeom prst="rect">
            <a:avLst/>
          </a:prstGeom>
        </xdr:spPr>
      </xdr:pic>
      <xdr:pic>
        <xdr:nvPicPr>
          <xdr:cNvPr id="15" name="Picture 14">
            <a:extLst>
              <a:ext uri="{FF2B5EF4-FFF2-40B4-BE49-F238E27FC236}">
                <a16:creationId xmlns:a16="http://schemas.microsoft.com/office/drawing/2014/main" id="{B7BCB99D-D171-B54F-A620-843AC6BA6581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34749" t="67990" b="15041"/>
          <a:stretch/>
        </xdr:blipFill>
        <xdr:spPr>
          <a:xfrm>
            <a:off x="4062505" y="3119524"/>
            <a:ext cx="4173793" cy="1201569"/>
          </a:xfrm>
          <a:prstGeom prst="rect">
            <a:avLst/>
          </a:prstGeom>
        </xdr:spPr>
      </xdr:pic>
      <xdr:pic>
        <xdr:nvPicPr>
          <xdr:cNvPr id="16" name="Picture 15">
            <a:extLst>
              <a:ext uri="{FF2B5EF4-FFF2-40B4-BE49-F238E27FC236}">
                <a16:creationId xmlns:a16="http://schemas.microsoft.com/office/drawing/2014/main" id="{84FAC99A-9581-684C-AC8A-9561AD1E804A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t="83585"/>
          <a:stretch/>
        </xdr:blipFill>
        <xdr:spPr>
          <a:xfrm>
            <a:off x="1826481" y="4464423"/>
            <a:ext cx="6396526" cy="1125711"/>
          </a:xfrm>
          <a:prstGeom prst="rect">
            <a:avLst/>
          </a:prstGeom>
        </xdr:spPr>
      </xdr:pic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U25"/>
  <sheetViews>
    <sheetView topLeftCell="C1" zoomScale="88" zoomScaleNormal="88" workbookViewId="0">
      <selection sqref="A1:XFD5"/>
    </sheetView>
  </sheetViews>
  <sheetFormatPr baseColWidth="10" defaultRowHeight="16" x14ac:dyDescent="0.2"/>
  <cols>
    <col min="4" max="4" width="12.6640625" customWidth="1"/>
    <col min="5" max="5" width="9.33203125" customWidth="1"/>
    <col min="6" max="6" width="8.1640625" customWidth="1"/>
    <col min="7" max="7" width="14.83203125" customWidth="1"/>
    <col min="8" max="8" width="13.1640625" customWidth="1"/>
    <col min="9" max="9" width="14" customWidth="1"/>
    <col min="12" max="15" width="16.83203125" customWidth="1"/>
    <col min="17" max="17" width="13.5" customWidth="1"/>
    <col min="18" max="18" width="19.6640625" customWidth="1"/>
    <col min="19" max="19" width="20.33203125" customWidth="1"/>
    <col min="20" max="20" width="15.83203125" customWidth="1"/>
    <col min="21" max="21" width="15.1640625" customWidth="1"/>
  </cols>
  <sheetData>
    <row r="1" spans="1:21" s="1" customFormat="1" x14ac:dyDescent="0.2">
      <c r="A1" s="4" t="s">
        <v>0</v>
      </c>
      <c r="B1" s="4" t="s">
        <v>1</v>
      </c>
      <c r="C1" s="4" t="s">
        <v>2</v>
      </c>
      <c r="D1" s="4" t="s">
        <v>4</v>
      </c>
      <c r="E1" s="4" t="s">
        <v>5</v>
      </c>
      <c r="F1" s="4" t="s">
        <v>10</v>
      </c>
      <c r="G1" s="4" t="s">
        <v>11</v>
      </c>
      <c r="H1" s="4" t="s">
        <v>12</v>
      </c>
      <c r="I1" s="4" t="s">
        <v>14</v>
      </c>
      <c r="J1" s="4" t="s">
        <v>13</v>
      </c>
      <c r="K1" s="4" t="s">
        <v>15</v>
      </c>
      <c r="L1" s="4" t="s">
        <v>24</v>
      </c>
      <c r="M1" s="4" t="s">
        <v>25</v>
      </c>
      <c r="N1" s="4" t="s">
        <v>70</v>
      </c>
      <c r="O1" s="4" t="s">
        <v>25</v>
      </c>
      <c r="P1" s="4" t="s">
        <v>19</v>
      </c>
      <c r="Q1" s="4" t="s">
        <v>20</v>
      </c>
      <c r="R1" s="4" t="s">
        <v>21</v>
      </c>
      <c r="S1" s="4" t="s">
        <v>22</v>
      </c>
      <c r="T1" s="4" t="s">
        <v>26</v>
      </c>
      <c r="U1" s="4" t="s">
        <v>28</v>
      </c>
    </row>
    <row r="2" spans="1:21" x14ac:dyDescent="0.2">
      <c r="A2" s="6" t="s">
        <v>66</v>
      </c>
      <c r="B2" s="6" t="s">
        <v>3</v>
      </c>
      <c r="C2" s="6" t="s">
        <v>35</v>
      </c>
      <c r="D2" s="6" t="s">
        <v>39</v>
      </c>
      <c r="E2" s="6" t="s">
        <v>6</v>
      </c>
      <c r="F2" s="7" t="s">
        <v>65</v>
      </c>
      <c r="G2" s="6">
        <v>18</v>
      </c>
      <c r="H2" s="6">
        <v>3457.48</v>
      </c>
      <c r="I2" s="7">
        <f>(H2*40)/1000</f>
        <v>138.29920000000001</v>
      </c>
      <c r="J2" s="7">
        <f>0.25*I2</f>
        <v>34.574800000000003</v>
      </c>
      <c r="K2" s="6">
        <v>19</v>
      </c>
      <c r="L2" s="6">
        <v>579</v>
      </c>
      <c r="M2" s="6">
        <v>2199.67</v>
      </c>
      <c r="N2" s="7">
        <v>5</v>
      </c>
      <c r="O2" s="8">
        <f>M2*N2</f>
        <v>10998.35</v>
      </c>
      <c r="P2" s="12" t="s">
        <v>48</v>
      </c>
      <c r="Q2" s="12" t="s">
        <v>49</v>
      </c>
      <c r="R2" s="12" t="s">
        <v>50</v>
      </c>
      <c r="S2" s="12" t="s">
        <v>51</v>
      </c>
      <c r="T2" s="6">
        <v>50</v>
      </c>
      <c r="U2" s="5">
        <f>((T2/100)*5000*50000)</f>
        <v>125000000</v>
      </c>
    </row>
    <row r="3" spans="1:21" x14ac:dyDescent="0.2">
      <c r="A3" s="6" t="s">
        <v>67</v>
      </c>
      <c r="B3" s="6" t="s">
        <v>3</v>
      </c>
      <c r="C3" s="6" t="s">
        <v>36</v>
      </c>
      <c r="D3" s="6" t="s">
        <v>39</v>
      </c>
      <c r="E3" s="6" t="s">
        <v>7</v>
      </c>
      <c r="F3" s="7" t="s">
        <v>65</v>
      </c>
      <c r="G3" s="6">
        <v>18</v>
      </c>
      <c r="H3" s="6">
        <v>3414.82</v>
      </c>
      <c r="I3" s="7">
        <f t="shared" ref="I3:I5" si="0">(H3*40)/1000</f>
        <v>136.59280000000001</v>
      </c>
      <c r="J3" s="7">
        <f t="shared" ref="J3:J5" si="1">0.25*I3</f>
        <v>34.148200000000003</v>
      </c>
      <c r="K3" s="6">
        <v>19</v>
      </c>
      <c r="L3" s="6">
        <v>588</v>
      </c>
      <c r="M3" s="6">
        <v>5008.47</v>
      </c>
      <c r="N3" s="7">
        <v>5</v>
      </c>
      <c r="O3" s="8">
        <f t="shared" ref="O3:O5" si="2">M3*N3</f>
        <v>25042.350000000002</v>
      </c>
      <c r="P3" s="6" t="s">
        <v>52</v>
      </c>
      <c r="Q3" s="6" t="s">
        <v>53</v>
      </c>
      <c r="R3" s="6" t="s">
        <v>54</v>
      </c>
      <c r="S3" s="6" t="s">
        <v>55</v>
      </c>
      <c r="T3" s="6">
        <v>60</v>
      </c>
      <c r="U3" s="5">
        <f>(T3/100)*5000*50000</f>
        <v>150000000</v>
      </c>
    </row>
    <row r="4" spans="1:21" x14ac:dyDescent="0.2">
      <c r="A4" s="6" t="s">
        <v>68</v>
      </c>
      <c r="B4" s="6" t="s">
        <v>3</v>
      </c>
      <c r="C4" s="6" t="s">
        <v>37</v>
      </c>
      <c r="D4" s="6" t="s">
        <v>39</v>
      </c>
      <c r="E4" s="6" t="s">
        <v>8</v>
      </c>
      <c r="F4" s="7" t="s">
        <v>65</v>
      </c>
      <c r="G4" s="6">
        <v>18</v>
      </c>
      <c r="H4" s="6">
        <v>3937.01</v>
      </c>
      <c r="I4" s="7">
        <f t="shared" si="0"/>
        <v>157.48040000000003</v>
      </c>
      <c r="J4" s="7">
        <f t="shared" si="1"/>
        <v>39.370100000000008</v>
      </c>
      <c r="K4" s="6">
        <v>19</v>
      </c>
      <c r="L4" s="6">
        <v>515</v>
      </c>
      <c r="M4" s="6">
        <v>2692.59</v>
      </c>
      <c r="N4" s="7">
        <v>5</v>
      </c>
      <c r="O4" s="8">
        <f t="shared" si="2"/>
        <v>13462.95</v>
      </c>
      <c r="P4" s="6" t="s">
        <v>56</v>
      </c>
      <c r="Q4" s="6" t="s">
        <v>57</v>
      </c>
      <c r="R4" s="6" t="s">
        <v>58</v>
      </c>
      <c r="S4" s="6" t="s">
        <v>59</v>
      </c>
      <c r="T4" s="6">
        <v>50</v>
      </c>
      <c r="U4" s="5">
        <f t="shared" ref="U4:U5" si="3">(T4/100)*5000*50000</f>
        <v>125000000</v>
      </c>
    </row>
    <row r="5" spans="1:21" x14ac:dyDescent="0.2">
      <c r="A5" s="6" t="s">
        <v>69</v>
      </c>
      <c r="B5" s="6" t="s">
        <v>34</v>
      </c>
      <c r="C5" s="6" t="s">
        <v>38</v>
      </c>
      <c r="D5" s="6" t="s">
        <v>39</v>
      </c>
      <c r="E5" s="6" t="s">
        <v>9</v>
      </c>
      <c r="F5" s="7" t="s">
        <v>65</v>
      </c>
      <c r="G5" s="6">
        <v>18</v>
      </c>
      <c r="H5" s="6">
        <v>7428.61</v>
      </c>
      <c r="I5" s="7">
        <f t="shared" si="0"/>
        <v>297.14439999999996</v>
      </c>
      <c r="J5" s="7">
        <f t="shared" si="1"/>
        <v>74.28609999999999</v>
      </c>
      <c r="K5" s="6">
        <v>19</v>
      </c>
      <c r="L5" s="6">
        <v>449</v>
      </c>
      <c r="M5" s="6">
        <v>5391.08</v>
      </c>
      <c r="N5" s="7">
        <v>5</v>
      </c>
      <c r="O5" s="8">
        <f t="shared" si="2"/>
        <v>26955.4</v>
      </c>
      <c r="P5" s="6" t="s">
        <v>60</v>
      </c>
      <c r="Q5" s="6" t="s">
        <v>61</v>
      </c>
      <c r="R5" s="6" t="s">
        <v>62</v>
      </c>
      <c r="S5" s="6" t="s">
        <v>63</v>
      </c>
      <c r="T5" s="6">
        <v>100</v>
      </c>
      <c r="U5" s="5">
        <f t="shared" si="3"/>
        <v>250000000</v>
      </c>
    </row>
    <row r="6" spans="1:21" x14ac:dyDescent="0.2">
      <c r="K6" t="s">
        <v>71</v>
      </c>
      <c r="U6">
        <f>SUM(U2:U5)</f>
        <v>650000000</v>
      </c>
    </row>
    <row r="25" spans="1:12" x14ac:dyDescent="0.2">
      <c r="A25" t="s">
        <v>27</v>
      </c>
      <c r="B25">
        <v>1</v>
      </c>
      <c r="F25">
        <v>2</v>
      </c>
      <c r="I25">
        <v>3</v>
      </c>
      <c r="L25">
        <v>4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11"/>
  <sheetViews>
    <sheetView workbookViewId="0">
      <selection activeCell="B11" sqref="B11"/>
    </sheetView>
  </sheetViews>
  <sheetFormatPr baseColWidth="10" defaultRowHeight="16" x14ac:dyDescent="0.2"/>
  <cols>
    <col min="1" max="1" width="17.1640625" bestFit="1" customWidth="1"/>
    <col min="2" max="2" width="146" bestFit="1" customWidth="1"/>
  </cols>
  <sheetData>
    <row r="1" spans="1:5" s="16" customFormat="1" ht="17" x14ac:dyDescent="0.2">
      <c r="A1" s="13" t="s">
        <v>29</v>
      </c>
      <c r="B1" s="14" t="s">
        <v>30</v>
      </c>
      <c r="C1" s="13" t="s">
        <v>31</v>
      </c>
      <c r="D1" s="15"/>
      <c r="E1" s="15"/>
    </row>
    <row r="2" spans="1:5" x14ac:dyDescent="0.2">
      <c r="A2" s="3" t="s">
        <v>6</v>
      </c>
      <c r="B2" s="9">
        <v>1</v>
      </c>
      <c r="C2" s="3" t="s">
        <v>32</v>
      </c>
      <c r="D2" s="3"/>
      <c r="E2" s="3" t="s">
        <v>32</v>
      </c>
    </row>
    <row r="3" spans="1:5" x14ac:dyDescent="0.2">
      <c r="A3" s="3" t="s">
        <v>16</v>
      </c>
      <c r="B3" s="9">
        <v>2</v>
      </c>
      <c r="C3" s="2"/>
      <c r="D3" s="3"/>
      <c r="E3" s="3" t="s">
        <v>32</v>
      </c>
    </row>
    <row r="4" spans="1:5" x14ac:dyDescent="0.2">
      <c r="A4" s="3" t="s">
        <v>17</v>
      </c>
      <c r="B4" s="9">
        <v>3</v>
      </c>
      <c r="C4" s="2"/>
      <c r="D4" s="3"/>
      <c r="E4" s="3" t="s">
        <v>32</v>
      </c>
    </row>
    <row r="5" spans="1:5" x14ac:dyDescent="0.2">
      <c r="A5" s="3" t="s">
        <v>18</v>
      </c>
      <c r="B5" s="9">
        <v>4</v>
      </c>
      <c r="C5" s="2"/>
      <c r="D5" s="3"/>
      <c r="E5" s="3" t="s">
        <v>32</v>
      </c>
    </row>
    <row r="6" spans="1:5" x14ac:dyDescent="0.2">
      <c r="A6" s="3" t="s">
        <v>23</v>
      </c>
      <c r="B6" s="9" t="s">
        <v>33</v>
      </c>
      <c r="C6" s="2"/>
      <c r="D6" s="3"/>
      <c r="E6" s="3" t="s">
        <v>32</v>
      </c>
    </row>
    <row r="8" spans="1:5" x14ac:dyDescent="0.2">
      <c r="A8" s="11" t="s">
        <v>40</v>
      </c>
    </row>
    <row r="9" spans="1:5" x14ac:dyDescent="0.2">
      <c r="A9" t="s">
        <v>41</v>
      </c>
      <c r="B9" t="s">
        <v>42</v>
      </c>
    </row>
    <row r="10" spans="1:5" x14ac:dyDescent="0.2">
      <c r="B10" t="s">
        <v>43</v>
      </c>
    </row>
    <row r="11" spans="1:5" x14ac:dyDescent="0.2">
      <c r="B11" t="s">
        <v>64</v>
      </c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V7"/>
  <sheetViews>
    <sheetView topLeftCell="C1" workbookViewId="0">
      <selection activeCell="P9" sqref="P9"/>
    </sheetView>
  </sheetViews>
  <sheetFormatPr baseColWidth="10" defaultRowHeight="16" x14ac:dyDescent="0.2"/>
  <cols>
    <col min="20" max="20" width="16.33203125" customWidth="1"/>
    <col min="21" max="21" width="13.5" customWidth="1"/>
    <col min="22" max="22" width="16.6640625" customWidth="1"/>
  </cols>
  <sheetData>
    <row r="3" spans="14:22" x14ac:dyDescent="0.2">
      <c r="N3" s="4" t="s">
        <v>0</v>
      </c>
      <c r="O3" s="4" t="s">
        <v>1</v>
      </c>
      <c r="P3" s="4" t="s">
        <v>2</v>
      </c>
      <c r="Q3" s="4" t="s">
        <v>4</v>
      </c>
      <c r="R3" s="4" t="s">
        <v>5</v>
      </c>
      <c r="S3" s="4" t="s">
        <v>10</v>
      </c>
      <c r="T3" s="4" t="s">
        <v>11</v>
      </c>
      <c r="U3" s="10" t="s">
        <v>12</v>
      </c>
      <c r="V3" s="10" t="s">
        <v>14</v>
      </c>
    </row>
    <row r="4" spans="14:22" x14ac:dyDescent="0.2">
      <c r="N4" s="6">
        <v>1</v>
      </c>
      <c r="O4" s="6" t="s">
        <v>3</v>
      </c>
      <c r="P4" s="6" t="s">
        <v>35</v>
      </c>
      <c r="Q4" s="6" t="s">
        <v>39</v>
      </c>
      <c r="R4" s="6" t="s">
        <v>6</v>
      </c>
      <c r="S4" s="7"/>
      <c r="T4" s="6">
        <v>18</v>
      </c>
      <c r="U4" s="6">
        <v>3457.48</v>
      </c>
      <c r="V4" s="7">
        <f>(U4*40)/1000</f>
        <v>138.29920000000001</v>
      </c>
    </row>
    <row r="5" spans="14:22" x14ac:dyDescent="0.2">
      <c r="N5" s="6">
        <v>2</v>
      </c>
      <c r="O5" s="6" t="s">
        <v>3</v>
      </c>
      <c r="P5" s="6" t="s">
        <v>36</v>
      </c>
      <c r="Q5" s="6" t="s">
        <v>39</v>
      </c>
      <c r="R5" s="6" t="s">
        <v>7</v>
      </c>
      <c r="S5" s="7"/>
      <c r="T5" s="6">
        <v>18</v>
      </c>
      <c r="U5" s="6">
        <v>3414.82</v>
      </c>
      <c r="V5" s="7">
        <f t="shared" ref="V5:V7" si="0">(U5*40)/1000</f>
        <v>136.59280000000001</v>
      </c>
    </row>
    <row r="6" spans="14:22" x14ac:dyDescent="0.2">
      <c r="N6" s="6">
        <v>3</v>
      </c>
      <c r="O6" s="6" t="s">
        <v>3</v>
      </c>
      <c r="P6" s="6" t="s">
        <v>37</v>
      </c>
      <c r="Q6" s="6" t="s">
        <v>39</v>
      </c>
      <c r="R6" s="6" t="s">
        <v>8</v>
      </c>
      <c r="S6" s="7"/>
      <c r="T6" s="6">
        <v>18</v>
      </c>
      <c r="U6" s="6">
        <v>3937.01</v>
      </c>
      <c r="V6" s="7">
        <f t="shared" si="0"/>
        <v>157.48040000000003</v>
      </c>
    </row>
    <row r="7" spans="14:22" x14ac:dyDescent="0.2">
      <c r="N7" s="6">
        <v>4</v>
      </c>
      <c r="O7" s="6" t="s">
        <v>34</v>
      </c>
      <c r="P7" s="6" t="s">
        <v>38</v>
      </c>
      <c r="Q7" s="6" t="s">
        <v>39</v>
      </c>
      <c r="R7" s="6" t="s">
        <v>9</v>
      </c>
      <c r="S7" s="7"/>
      <c r="T7" s="6">
        <v>18</v>
      </c>
      <c r="U7" s="6">
        <v>7428.61</v>
      </c>
      <c r="V7" s="7">
        <f t="shared" si="0"/>
        <v>297.14439999999996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L35:N38"/>
  <sheetViews>
    <sheetView tabSelected="1" zoomScale="80" zoomScaleNormal="80" workbookViewId="0">
      <selection activeCell="N45" sqref="N45"/>
    </sheetView>
  </sheetViews>
  <sheetFormatPr baseColWidth="10" defaultRowHeight="16" x14ac:dyDescent="0.2"/>
  <sheetData>
    <row r="35" spans="12:14" x14ac:dyDescent="0.2">
      <c r="L35" t="s">
        <v>44</v>
      </c>
      <c r="M35" t="s">
        <v>72</v>
      </c>
      <c r="N35" t="s">
        <v>76</v>
      </c>
    </row>
    <row r="36" spans="12:14" x14ac:dyDescent="0.2">
      <c r="L36" t="s">
        <v>45</v>
      </c>
      <c r="M36" t="s">
        <v>73</v>
      </c>
    </row>
    <row r="37" spans="12:14" x14ac:dyDescent="0.2">
      <c r="L37" t="s">
        <v>46</v>
      </c>
      <c r="M37" t="s">
        <v>74</v>
      </c>
    </row>
    <row r="38" spans="12:14" x14ac:dyDescent="0.2">
      <c r="L38" t="s">
        <v>47</v>
      </c>
      <c r="M38" t="s">
        <v>75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Microsoft Office User</cp:lastModifiedBy>
  <cp:lastPrinted>2020-07-22T13:24:15Z</cp:lastPrinted>
  <dcterms:created xsi:type="dcterms:W3CDTF">2020-07-21T18:20:54Z</dcterms:created>
  <dcterms:modified xsi:type="dcterms:W3CDTF">2021-05-05T18:19:30Z</dcterms:modified>
</cp:coreProperties>
</file>